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100.78\総務課\財政係\諸調査\公営企業関係\経営分析\R4(R3)\20230111【宗谷：照会（123（月）〆】公営企業に係る経営比較分析表（令和３年度決算）の分析等について\【経営比較分析表】2021_015199_47_010\"/>
    </mc:Choice>
  </mc:AlternateContent>
  <xr:revisionPtr revIDLastSave="0" documentId="13_ncr:1_{D1622198-EF21-49F4-BD38-7201D658C673}" xr6:coauthVersionLast="47" xr6:coauthVersionMax="47" xr10:uidLastSave="{00000000-0000-0000-0000-000000000000}"/>
  <workbookProtection workbookAlgorithmName="SHA-512" workbookHashValue="3Z8H1vnU2V3Xkwpk1B0RiNWG2fQAAVkJN3ESpkkHrfTnXK3BxYvzoz8xVUKo077YpnjDuIJ3ga1ZdFA73Yv73w==" workbookSaltValue="QpNXxWoXG9fbRODIXO2Lcg==" workbookSpinCount="100000" lockStructure="1"/>
  <bookViews>
    <workbookView xWindow="-120" yWindow="-120" windowWidth="2811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AL10" i="4"/>
  <c r="W10" i="4"/>
  <c r="I10" i="4"/>
  <c r="B10" i="4"/>
  <c r="BB8" i="4"/>
  <c r="AT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<sst xmlns="http://schemas.openxmlformats.org/spreadsheetml/2006/main" count="233" uniqueCount="119">
  <si>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</si>
  <si>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</si>
  <si>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</si>
  <si>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</si>
  <si>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</si>
  <si>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</si>
  <si>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</si>
  <si>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</si>
  <si>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</si>
  <si>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</si>
  <si>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</si>
  <si>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</si>
  <si>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</si>
  <si>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</si>
  <si>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</si>
  <si>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</si>
  <si>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</si>
  <si>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</si>
  <si>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</si>
  <si>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</si>
  <si>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</si>
  <si>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</si>
  <si>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</si>
  <si>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</si>
  <si>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</si>
  <si>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</si>
  <si>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</si>
  <si>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</si>
  <si>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</si>
  <si>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</si>
  <si>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</si>
  <si>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</si>
  <si>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</si>
  <si>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</si>
  <si>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</si>
  <si>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</si>
  <si>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</si>
  <si>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</si>
  <si>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</si>
  <si>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</si>
  <si>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</si>
  <si>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</si>
  <si>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</si>
  <si>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</si>
  <si>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</si>
  <si>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</si>
  <si>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</si>
  <si>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</si>
  <si>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</si>
  <si>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</si>
  <si>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</si>
  <si>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</si>
  <si>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</si>
  <si>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</si>
  <si>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</si>
  <si>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</si>
  <si>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</si>
  <si>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</si>
  <si>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</si>
  <si>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</si>
  <si>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</si>
  <si>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</si>
  <si>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</si>
  <si>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</si>
  <si>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</si>
  <si>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</si>
  <si>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</si>
  <si>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</si>
  <si>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</si>
  <si>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</si>
  <si>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</si>
  <si>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</si>
  <si>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</si>
  <si>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</si>
  <si>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</si>
  <si>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</si>
  <si>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</si>
  <si>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</si>
  <si>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</si>
  <si>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</si>
  <si>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</si>
  <si>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</si>
  <si>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</si>
  <si>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</si>
  <si>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</si>
  <si>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</si>
  <si>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</si>
  <si>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</si>
  <si>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</si>
  <si>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</si>
  <si>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</si>
  <si>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</si>
  <si>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</si>
  <si>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</si>
  <si>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</si>
  <si>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</si>
  <si>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</si>
  <si>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</si>
  <si>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</si>
  <si>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</si>
  <si>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</si>
  <si>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</si>
  <si>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</si>
  <si>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</si>
  <si>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</si>
  <si>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</si>
  <si>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</si>
  <si>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</si>
  <si>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</si>
  <si>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</si>
  <si>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</si>
  <si>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</si>
  <si>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</si>
  <si>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</si>
  <si>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</si>
  <si>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</si>
  <si>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単年度収支は黒字の１００％以上となっており、一般会計からの繰入はない状況である。
　施設の規模、数としては人口の規模に沿ったものとなっており、施設の稼動効率や有収率は類似団体平均と比較して高い水準にある。　
　施設整備において、企業債残高が少額であることや、料金回収率の高い水準、給水原価の安価なことを踏まえると、施設等への投資を先送りにしてきた経過がある。そのため、施設の老朽化による漏水が発生しており、今後給水コストの増大が懸念されるため、改善が必要である。
　料金収入の面では、一定期間で料金設定の見直しを図り、必要に応じて改定を行ってきている。現在の料金設定は平均的な金額であると思われるが、今後の配管更新に向け、更なる料金改定、基金積み立てを充実させていく必要がある。</t>
  </si>
  <si>
    <t>道路工事に伴う支障水道管については、更新してきてはいるが、更新されていない管路が多数存在しているため、更新には多大な費用がかかることも二の足を踏んでいる要因のひとつとなっている。
　そのため、毎年老朽化による漏水が増えており、今後大規模な更新が必要と考えられる。
　</t>
  </si>
  <si>
    <t>黒字会計を維持しているが、老朽した配水管が多々あるため、施設の維持管理、管路の計画的かつ継続的な更新、点検を実施し、不測の事態に備えられるよう運営をする必要がある。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</si>
</sst>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97-4349-A839-8CE0C75554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197-4349-A839-8CE0C75554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70.34</c:v>
                </c:pt>
                <c:pt idx="1">
                  <c:v>68.42</c:v>
                </c:pt>
                <c:pt idx="2">
                  <c:v>68.45</c:v>
                </c:pt>
                <c:pt idx="3">
                  <c:v>61.87</c:v>
                </c:pt>
                <c:pt idx="4">
                  <c:v>60.49</c:v>
                </c:pt>
              </c:numCache>
            </c:numRef>
          </c:val>
          <c:extLst>
            <c:ext xmlns:c16="http://schemas.microsoft.com/office/drawing/2014/chart" uri="{C3380CC4-5D6E-409C-BE32-E72D297353CC}">
              <c16:uniqueId val="{00000000-DC6E-44B0-BC67-32A55911EFA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C6E-44B0-BC67-32A55911EFA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84.72</c:v>
                </c:pt>
                <c:pt idx="1">
                  <c:v>84.72</c:v>
                </c:pt>
                <c:pt idx="2">
                  <c:v>84.72</c:v>
                </c:pt>
                <c:pt idx="3">
                  <c:v>85.02</c:v>
                </c:pt>
                <c:pt idx="4">
                  <c:v>85.02</c:v>
                </c:pt>
              </c:numCache>
            </c:numRef>
          </c:val>
          <c:extLst>
            <c:ext xmlns:c16="http://schemas.microsoft.com/office/drawing/2014/chart" uri="{C3380CC4-5D6E-409C-BE32-E72D297353CC}">
              <c16:uniqueId val="{00000000-AF7F-42DA-8D5E-8500E23463E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AF7F-42DA-8D5E-8500E23463E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141.9</c:v>
                </c:pt>
                <c:pt idx="1">
                  <c:v>173.85</c:v>
                </c:pt>
                <c:pt idx="2">
                  <c:v>118.23</c:v>
                </c:pt>
                <c:pt idx="3">
                  <c:v>106.47</c:v>
                </c:pt>
                <c:pt idx="4">
                  <c:v>128.38</c:v>
                </c:pt>
              </c:numCache>
            </c:numRef>
          </c:val>
          <c:extLst>
            <c:ext xmlns:c16="http://schemas.microsoft.com/office/drawing/2014/chart" uri="{C3380CC4-5D6E-409C-BE32-E72D297353CC}">
              <c16:uniqueId val="{00000000-FA9A-4820-B3A2-30034E9766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FA9A-4820-B3A2-30034E9766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A-4D70-BBE8-1E1C091AC78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A-4D70-BBE8-1E1C091AC78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9-4B48-968E-573DB314173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9-4B48-968E-573DB314173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BD-49B1-A15C-797D1DA7FA4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BD-49B1-A15C-797D1DA7FA4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EF-47CD-BE05-9872EC70A18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EF-47CD-BE05-9872EC70A18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51.16</c:v>
                </c:pt>
                <c:pt idx="1">
                  <c:v>48.89</c:v>
                </c:pt>
                <c:pt idx="2">
                  <c:v>45.07</c:v>
                </c:pt>
                <c:pt idx="3">
                  <c:v>45.14</c:v>
                </c:pt>
                <c:pt idx="4">
                  <c:v>45.37</c:v>
                </c:pt>
              </c:numCache>
            </c:numRef>
          </c:val>
          <c:extLst>
            <c:ext xmlns:c16="http://schemas.microsoft.com/office/drawing/2014/chart" uri="{C3380CC4-5D6E-409C-BE32-E72D297353CC}">
              <c16:uniqueId val="{00000000-D118-495E-A08A-AF80BE2306A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D118-495E-A08A-AF80BE2306A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222.98</c:v>
                </c:pt>
                <c:pt idx="1">
                  <c:v>244.36</c:v>
                </c:pt>
                <c:pt idx="2">
                  <c:v>166.08</c:v>
                </c:pt>
                <c:pt idx="3">
                  <c:v>178.51</c:v>
                </c:pt>
                <c:pt idx="4">
                  <c:v>155.53</c:v>
                </c:pt>
              </c:numCache>
            </c:numRef>
          </c:val>
          <c:extLst>
            <c:ext xmlns:c16="http://schemas.microsoft.com/office/drawing/2014/chart" uri="{C3380CC4-5D6E-409C-BE32-E72D297353CC}">
              <c16:uniqueId val="{00000000-1354-4CEF-8C1C-3B54AD5BBD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1354-4CEF-8C1C-3B54AD5BBD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90.31</c:v>
                </c:pt>
                <c:pt idx="1">
                  <c:v>83.65</c:v>
                </c:pt>
                <c:pt idx="2">
                  <c:v>124.97</c:v>
                </c:pt>
                <c:pt idx="3">
                  <c:v>119.85</c:v>
                </c:pt>
                <c:pt idx="4">
                  <c:v>138.22</c:v>
                </c:pt>
              </c:numCache>
            </c:numRef>
          </c:val>
          <c:extLst>
            <c:ext xmlns:c16="http://schemas.microsoft.com/office/drawing/2014/chart" uri="{C3380CC4-5D6E-409C-BE32-E72D297353CC}">
              <c16:uniqueId val="{00000000-2344-4DEA-9A9F-DEC244389F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2344-4DEA-9A9F-DEC244389F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3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利尻富士町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2333</v>
      </c>
      <c r="AM8" s="55"/>
      <c r="AN8" s="55"/>
      <c r="AO8" s="55"/>
      <c r="AP8" s="55"/>
      <c r="AQ8" s="55"/>
      <c r="AR8" s="55"/>
      <c r="AS8" s="55"/>
      <c r="AT8" s="45">
        <f>データ!$S$6</f>
        <v>105.62</v>
      </c>
      <c r="AU8" s="45"/>
      <c r="AV8" s="45"/>
      <c r="AW8" s="45"/>
      <c r="AX8" s="45"/>
      <c r="AY8" s="45"/>
      <c r="AZ8" s="45"/>
      <c r="BA8" s="45"/>
      <c r="BB8" s="45">
        <f>データ!$T$6</f>
        <v>22.09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3660</v>
      </c>
      <c r="X10" s="55"/>
      <c r="Y10" s="55"/>
      <c r="Z10" s="55"/>
      <c r="AA10" s="55"/>
      <c r="AB10" s="55"/>
      <c r="AC10" s="55"/>
      <c r="AD10" s="2"/>
      <c r="AE10" s="2"/>
      <c r="AF10" s="2"/>
      <c r="AG10" s="2"/>
      <c r="AH10" s="2"/>
      <c r="AI10" s="2"/>
      <c r="AJ10" s="2"/>
      <c r="AK10" s="2"/>
      <c r="AL10" s="55">
        <f>データ!$U$6</f>
        <v>2255</v>
      </c>
      <c r="AM10" s="55"/>
      <c r="AN10" s="55"/>
      <c r="AO10" s="55"/>
      <c r="AP10" s="55"/>
      <c r="AQ10" s="55"/>
      <c r="AR10" s="55"/>
      <c r="AS10" s="55"/>
      <c r="AT10" s="45">
        <f>データ!$V$6</f>
        <v>1.01</v>
      </c>
      <c r="AU10" s="45"/>
      <c r="AV10" s="45"/>
      <c r="AW10" s="45"/>
      <c r="AX10" s="45"/>
      <c r="AY10" s="45"/>
      <c r="AZ10" s="45"/>
      <c r="BA10" s="45"/>
      <c r="BB10" s="45">
        <f>データ!$W$6</f>
        <v>2232.67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43</v>
      </c>
      <c r="N85" s="13" t="s">
        <v>41</v>
      </c>
      <c r="O85" s="13" t="str">
        <f>データ!EN6</f>
        <v>【0.58】</v>
      </c>
    </row>
  </sheetData>
  <sheetProtection algorithmName="SHA-512" hashValue="v77gXAiQgu6Oli0FSpV1mFzfO6hqKi5ALSjzcTyMRWMh9BwoLPCvCAfK1N44ZcjnwC7mJmokvhUeYbJuDG41cw==" saltValue="eDqCyyGDxg4PJFfJ7G9N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15199</v>
      </c>
      <c r="D6" s="20">
        <f t="shared" si="3"/>
        <v>47</v>
      </c>
      <c r="E6" s="20">
        <f t="shared" si="3"/>
        <v>1</v>
      </c>
      <c r="F6" s="20">
        <f t="shared" si="3"/>
        <v>0</v>
      </c>
      <c r="G6" s="20">
        <f t="shared" si="3"/>
        <v>0</v>
      </c>
      <c r="H6" s="20" t="str">
        <f t="shared" si="3"/>
        <v>北海道　利尻富士町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3660</v>
      </c>
      <c r="R6" s="21">
        <f t="shared" si="3"/>
        <v>2333</v>
      </c>
      <c r="S6" s="21">
        <f t="shared" si="3"/>
        <v>105.62</v>
      </c>
      <c r="T6" s="21">
        <f t="shared" si="3"/>
        <v>22.09</v>
      </c>
      <c r="U6" s="21">
        <f t="shared" si="3"/>
        <v>2255</v>
      </c>
      <c r="V6" s="21">
        <f t="shared" si="3"/>
        <v>1.01</v>
      </c>
      <c r="W6" s="21">
        <f t="shared" si="3"/>
        <v>2232.67</v>
      </c>
      <c r="X6" s="22">
        <f>IF(X7="",NA(),X7)</f>
        <v>141.9</v>
      </c>
      <c r="Y6" s="22">
        <f t="shared" ref="Y6:AG6" si="4">IF(Y7="",NA(),Y7)</f>
        <v>173.85</v>
      </c>
      <c r="Z6" s="22">
        <f t="shared" si="4"/>
        <v>118.23</v>
      </c>
      <c r="AA6" s="22">
        <f t="shared" si="4"/>
        <v>106.47</v>
      </c>
      <c r="AB6" s="22">
        <f t="shared" si="4"/>
        <v>128.38</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51.16</v>
      </c>
      <c r="BF6" s="22">
        <f t="shared" ref="BF6:BN6" si="7">IF(BF7="",NA(),BF7)</f>
        <v>48.89</v>
      </c>
      <c r="BG6" s="22">
        <f t="shared" si="7"/>
        <v>45.07</v>
      </c>
      <c r="BH6" s="22">
        <f t="shared" si="7"/>
        <v>45.14</v>
      </c>
      <c r="BI6" s="22">
        <f t="shared" si="7"/>
        <v>45.37</v>
      </c>
      <c r="BJ6" s="22">
        <f t="shared" si="7"/>
        <v>1061.58</v>
      </c>
      <c r="BK6" s="22">
        <f t="shared" si="7"/>
        <v>1007.7</v>
      </c>
      <c r="BL6" s="22">
        <f t="shared" si="7"/>
        <v>1018.52</v>
      </c>
      <c r="BM6" s="22">
        <f t="shared" si="7"/>
        <v>949.61</v>
      </c>
      <c r="BN6" s="22">
        <f t="shared" si="7"/>
        <v>918.84</v>
      </c>
      <c r="BO6" s="21" t="str">
        <f>IF(BO7="","",IF(BO7="-","【-】","【"&amp;SUBSTITUTE(TEXT(BO7,"#,##0.00"),"-","△")&amp;"】"))</f>
        <v>【940.88】</v>
      </c>
      <c r="BP6" s="22">
        <f>IF(BP7="",NA(),BP7)</f>
        <v>222.98</v>
      </c>
      <c r="BQ6" s="22">
        <f t="shared" ref="BQ6:BY6" si="8">IF(BQ7="",NA(),BQ7)</f>
        <v>244.36</v>
      </c>
      <c r="BR6" s="22">
        <f t="shared" si="8"/>
        <v>166.08</v>
      </c>
      <c r="BS6" s="22">
        <f t="shared" si="8"/>
        <v>178.51</v>
      </c>
      <c r="BT6" s="22">
        <f t="shared" si="8"/>
        <v>155.53</v>
      </c>
      <c r="BU6" s="22">
        <f t="shared" si="8"/>
        <v>58.52</v>
      </c>
      <c r="BV6" s="22">
        <f t="shared" si="8"/>
        <v>59.22</v>
      </c>
      <c r="BW6" s="22">
        <f t="shared" si="8"/>
        <v>58.79</v>
      </c>
      <c r="BX6" s="22">
        <f t="shared" si="8"/>
        <v>58.41</v>
      </c>
      <c r="BY6" s="22">
        <f t="shared" si="8"/>
        <v>58.27</v>
      </c>
      <c r="BZ6" s="21" t="str">
        <f>IF(BZ7="","",IF(BZ7="-","【-】","【"&amp;SUBSTITUTE(TEXT(BZ7,"#,##0.00"),"-","△")&amp;"】"))</f>
        <v>【54.59】</v>
      </c>
      <c r="CA6" s="22">
        <f>IF(CA7="",NA(),CA7)</f>
        <v>90.31</v>
      </c>
      <c r="CB6" s="22">
        <f t="shared" ref="CB6:CJ6" si="9">IF(CB7="",NA(),CB7)</f>
        <v>83.65</v>
      </c>
      <c r="CC6" s="22">
        <f t="shared" si="9"/>
        <v>124.97</v>
      </c>
      <c r="CD6" s="22">
        <f t="shared" si="9"/>
        <v>119.85</v>
      </c>
      <c r="CE6" s="22">
        <f t="shared" si="9"/>
        <v>138.22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70.34</v>
      </c>
      <c r="CM6" s="22">
        <f t="shared" ref="CM6:CU6" si="10">IF(CM7="",NA(),CM7)</f>
        <v>68.42</v>
      </c>
      <c r="CN6" s="22">
        <f t="shared" si="10"/>
        <v>68.45</v>
      </c>
      <c r="CO6" s="22">
        <f t="shared" si="10"/>
        <v>61.87</v>
      </c>
      <c r="CP6" s="22">
        <f t="shared" si="10"/>
        <v>60.49</v>
      </c>
      <c r="CQ6" s="22">
        <f t="shared" si="10"/>
        <v>57.3</v>
      </c>
      <c r="CR6" s="22">
        <f t="shared" si="10"/>
        <v>56.76</v>
      </c>
      <c r="CS6" s="22">
        <f t="shared" si="10"/>
        <v>56.04</v>
      </c>
      <c r="CT6" s="22">
        <f t="shared" si="10"/>
        <v>58.52</v>
      </c>
      <c r="CU6" s="22">
        <f t="shared" si="10"/>
        <v>58.88</v>
      </c>
      <c r="CV6" s="21" t="str">
        <f>IF(CV7="","",IF(CV7="-","【-】","【"&amp;SUBSTITUTE(TEXT(CV7,"#,##0.00"),"-","△")&amp;"】"))</f>
        <v>【56.42】</v>
      </c>
      <c r="CW6" s="22">
        <f>IF(CW7="",NA(),CW7)</f>
        <v>84.72</v>
      </c>
      <c r="CX6" s="22">
        <f t="shared" ref="CX6:DF6" si="11">IF(CX7="",NA(),CX7)</f>
        <v>84.72</v>
      </c>
      <c r="CY6" s="22">
        <f t="shared" si="11"/>
        <v>84.72</v>
      </c>
      <c r="CZ6" s="22">
        <f t="shared" si="11"/>
        <v>85.02</v>
      </c>
      <c r="DA6" s="22">
        <f t="shared" si="11"/>
        <v>85.02</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15199</v>
      </c>
      <c r="D7" s="24">
        <v>47</v>
      </c>
      <c r="E7" s="24">
        <v>1</v>
      </c>
      <c r="F7" s="24">
        <v>0</v>
      </c>
      <c r="G7" s="24">
        <v>0</v>
      </c>
      <c r="H7" s="24" t="s">
        <v>97</v>
      </c>
      <c r="I7" s="24" t="s">
        <v>98</v>
      </c>
      <c r="J7" s="24" t="s">
        <v>99</v>
      </c>
      <c r="K7" s="24" t="s">
        <v>100</v>
      </c>
      <c r="L7" s="24" t="s">
        <v>101</v>
      </c>
      <c r="M7" s="24" t="s">
        <v>102</v>
      </c>
      <c r="N7" s="25" t="s">
        <v>103</v>
      </c>
      <c r="O7" s="25" t="s">
        <v>104</v>
      </c>
      <c r="P7" s="25">
        <v>100</v>
      </c>
      <c r="Q7" s="25">
        <v>3660</v>
      </c>
      <c r="R7" s="25">
        <v>2333</v>
      </c>
      <c r="S7" s="25">
        <v>105.62</v>
      </c>
      <c r="T7" s="25">
        <v>22.09</v>
      </c>
      <c r="U7" s="25">
        <v>2255</v>
      </c>
      <c r="V7" s="25">
        <v>1.01</v>
      </c>
      <c r="W7" s="25">
        <v>2232.67</v>
      </c>
      <c r="X7" s="25">
        <v>141.9</v>
      </c>
      <c r="Y7" s="25">
        <v>173.85</v>
      </c>
      <c r="Z7" s="25">
        <v>118.23</v>
      </c>
      <c r="AA7" s="25">
        <v>106.47</v>
      </c>
      <c r="AB7" s="25">
        <v>128.38</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51.16</v>
      </c>
      <c r="BF7" s="25">
        <v>48.89</v>
      </c>
      <c r="BG7" s="25">
        <v>45.07</v>
      </c>
      <c r="BH7" s="25">
        <v>45.14</v>
      </c>
      <c r="BI7" s="25">
        <v>45.37</v>
      </c>
      <c r="BJ7" s="25">
        <v>1061.58</v>
      </c>
      <c r="BK7" s="25">
        <v>1007.7</v>
      </c>
      <c r="BL7" s="25">
        <v>1018.52</v>
      </c>
      <c r="BM7" s="25">
        <v>949.61</v>
      </c>
      <c r="BN7" s="25">
        <v>918.84</v>
      </c>
      <c r="BO7" s="25">
        <v>940.88</v>
      </c>
      <c r="BP7" s="25">
        <v>222.98</v>
      </c>
      <c r="BQ7" s="25">
        <v>244.36</v>
      </c>
      <c r="BR7" s="25">
        <v>166.08</v>
      </c>
      <c r="BS7" s="25">
        <v>178.51</v>
      </c>
      <c r="BT7" s="25">
        <v>155.53</v>
      </c>
      <c r="BU7" s="25">
        <v>58.52</v>
      </c>
      <c r="BV7" s="25">
        <v>59.22</v>
      </c>
      <c r="BW7" s="25">
        <v>58.79</v>
      </c>
      <c r="BX7" s="25">
        <v>58.41</v>
      </c>
      <c r="BY7" s="25">
        <v>58.27</v>
      </c>
      <c r="BZ7" s="25">
        <v>54.59</v>
      </c>
      <c r="CA7" s="25">
        <v>90.31</v>
      </c>
      <c r="CB7" s="25">
        <v>83.65</v>
      </c>
      <c r="CC7" s="25">
        <v>124.97</v>
      </c>
      <c r="CD7" s="25">
        <v>119.85</v>
      </c>
      <c r="CE7" s="25">
        <v>138.22</v>
      </c>
      <c r="CF7" s="25">
        <v>296.3</v>
      </c>
      <c r="CG7" s="25">
        <v>292.89999999999998</v>
      </c>
      <c r="CH7" s="25">
        <v>298.25</v>
      </c>
      <c r="CI7" s="25">
        <v>303.27999999999997</v>
      </c>
      <c r="CJ7" s="25">
        <v>303.81</v>
      </c>
      <c r="CK7" s="25">
        <v>301.2</v>
      </c>
      <c r="CL7" s="25">
        <v>70.34</v>
      </c>
      <c r="CM7" s="25">
        <v>68.42</v>
      </c>
      <c r="CN7" s="25">
        <v>68.45</v>
      </c>
      <c r="CO7" s="25">
        <v>61.87</v>
      </c>
      <c r="CP7" s="25">
        <v>60.49</v>
      </c>
      <c r="CQ7" s="25">
        <v>57.3</v>
      </c>
      <c r="CR7" s="25">
        <v>56.76</v>
      </c>
      <c r="CS7" s="25">
        <v>56.04</v>
      </c>
      <c r="CT7" s="25">
        <v>58.52</v>
      </c>
      <c r="CU7" s="25">
        <v>58.88</v>
      </c>
      <c r="CV7" s="25">
        <v>56.42</v>
      </c>
      <c r="CW7" s="25">
        <v>84.72</v>
      </c>
      <c r="CX7" s="25">
        <v>84.72</v>
      </c>
      <c r="CY7" s="25">
        <v>84.72</v>
      </c>
      <c r="CZ7" s="25">
        <v>85.02</v>
      </c>
      <c r="DA7" s="25">
        <v>85.02</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113</v>
      </c>
      <c r="D13" t="s">
        <v>114</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2023-01-14T06:56:52Z</cp:lastPrinted>
  <dcterms:created xsi:type="dcterms:W3CDTF">2022-12-01T01:08:23Z</dcterms:created>
  <dcterms:modified xsi:type="dcterms:W3CDTF">2023-01-14T06:56:54Z</dcterms:modified>
  <cp:category/>
</cp:coreProperties>
</file>